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 activeTab="4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F12" i="3" l="1"/>
  <c r="E17" i="6"/>
  <c r="D17" i="6"/>
  <c r="C21" i="7"/>
  <c r="D21" i="7"/>
  <c r="E21" i="7"/>
  <c r="I21" i="7"/>
  <c r="J18" i="5"/>
  <c r="J10" i="5"/>
  <c r="H23" i="5"/>
  <c r="E23" i="5"/>
  <c r="F17" i="6" l="1"/>
  <c r="G17" i="6"/>
  <c r="H17" i="6"/>
  <c r="C17" i="6"/>
  <c r="J8" i="6"/>
  <c r="J10" i="6"/>
  <c r="J11" i="6"/>
  <c r="J12" i="6"/>
  <c r="J13" i="6"/>
  <c r="J14" i="6"/>
  <c r="J15" i="6"/>
  <c r="J16" i="6"/>
  <c r="G21" i="7"/>
  <c r="F21" i="7"/>
  <c r="J21" i="7"/>
  <c r="L8" i="7"/>
  <c r="L21" i="7" s="1"/>
  <c r="L10" i="7"/>
  <c r="L11" i="7"/>
  <c r="L12" i="7"/>
  <c r="L13" i="7"/>
  <c r="L14" i="7"/>
  <c r="L15" i="7"/>
  <c r="L16" i="7"/>
  <c r="L17" i="7"/>
  <c r="L18" i="7"/>
  <c r="L19" i="7"/>
  <c r="L20" i="7"/>
  <c r="J17" i="6" l="1"/>
  <c r="J8" i="5"/>
  <c r="J11" i="5"/>
  <c r="J12" i="5"/>
  <c r="J13" i="5"/>
  <c r="J14" i="5"/>
  <c r="J15" i="5"/>
  <c r="J16" i="5"/>
  <c r="J17" i="5"/>
  <c r="J19" i="5"/>
  <c r="J20" i="5"/>
  <c r="J21" i="5"/>
  <c r="J22" i="5"/>
  <c r="F23" i="5"/>
  <c r="G23" i="5"/>
  <c r="A2" i="5"/>
  <c r="A2" i="7" s="1"/>
  <c r="A2" i="6" s="1"/>
  <c r="E29" i="2"/>
  <c r="F29" i="2"/>
  <c r="G29" i="2"/>
  <c r="H29" i="2"/>
  <c r="I29" i="2"/>
  <c r="J29" i="2"/>
  <c r="K29" i="2"/>
  <c r="L29" i="2"/>
  <c r="D29" i="2"/>
  <c r="N8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J23" i="5" l="1"/>
  <c r="N29" i="2"/>
  <c r="A3" i="3"/>
  <c r="H21" i="7" l="1"/>
  <c r="C22" i="7" l="1"/>
  <c r="H9" i="3"/>
  <c r="H11" i="3"/>
  <c r="H12" i="3" s="1"/>
  <c r="C29" i="2" l="1"/>
  <c r="C30" i="2" s="1"/>
  <c r="C24" i="5" l="1"/>
  <c r="C18" i="6" l="1"/>
</calcChain>
</file>

<file path=xl/sharedStrings.xml><?xml version="1.0" encoding="utf-8"?>
<sst xmlns="http://schemas.openxmlformats.org/spreadsheetml/2006/main" count="183" uniqueCount="96">
  <si>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</si>
  <si>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</si>
  <si>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</si>
  <si>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</si>
  <si>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</si>
  <si>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</si>
  <si>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</si>
  <si>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</si>
  <si>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</si>
  <si>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</si>
  <si>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</si>
  <si>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</si>
  <si>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</si>
  <si>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</si>
  <si>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</si>
  <si>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</si>
  <si>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</si>
  <si>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</si>
  <si>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</si>
  <si>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</si>
  <si>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</si>
  <si>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</si>
  <si>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</si>
  <si>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</si>
  <si>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</si>
  <si>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</si>
  <si>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</si>
  <si>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</si>
  <si>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</si>
  <si>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</si>
  <si>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</si>
  <si>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</si>
  <si>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</si>
  <si>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</si>
  <si>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</si>
  <si>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</si>
  <si>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</si>
  <si>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</si>
  <si>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</si>
  <si>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</si>
  <si>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</si>
  <si>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</si>
  <si>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</si>
  <si>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</si>
  <si>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Hoàng Văn Huy</t>
  </si>
  <si>
    <t>Họ Và Tên</t>
  </si>
  <si>
    <t>Thôn Bản Giác</t>
  </si>
  <si>
    <t>Hà Văn Tong</t>
  </si>
  <si>
    <t>Hà Văn Huyền</t>
  </si>
  <si>
    <t>Phùng Nông Hưng</t>
  </si>
  <si>
    <t>Dương Văn Thực</t>
  </si>
  <si>
    <t>Hà Văn Vinh</t>
  </si>
  <si>
    <t>Dương Văn Trình</t>
  </si>
  <si>
    <t>Dương Văn Thức</t>
  </si>
  <si>
    <t>Hà Văn Duẩn</t>
  </si>
  <si>
    <t>Hà Đức Hoan</t>
  </si>
  <si>
    <t>Hà Hữu Đoạt</t>
  </si>
  <si>
    <t>Hà Văn Tùng</t>
  </si>
  <si>
    <t>Dương Văn Quyết</t>
  </si>
  <si>
    <t>Mông Văn Tuấn</t>
  </si>
  <si>
    <t>Hà Hữu Trường</t>
  </si>
  <si>
    <t>Hà Văn Thìn</t>
  </si>
  <si>
    <t>Triệu Kim Hoạt</t>
  </si>
  <si>
    <t>Lường Văn Khởi</t>
  </si>
  <si>
    <t>Triệu Thị Quyết</t>
  </si>
  <si>
    <t>Hà Hữu Định</t>
  </si>
  <si>
    <t>Dương Văn Cầm</t>
  </si>
  <si>
    <t>Lường Văn Điện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</si>
  <si>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</si>
  <si>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Hà Đức Bảy</t>
  </si>
  <si>
    <t>Dương Văn Sáu</t>
  </si>
  <si>
    <t>Phùng Thị Xuân</t>
  </si>
  <si>
    <t>Nguyễn Thị Bình</t>
  </si>
  <si>
    <t>Dương Văn Ngân</t>
  </si>
  <si>
    <t>Hoàng Thị Tư</t>
  </si>
  <si>
    <t>Dương Văn Đoàn</t>
  </si>
  <si>
    <t>Hà Hữu Du</t>
  </si>
  <si>
    <t>Đào Minh Hoàn</t>
  </si>
  <si>
    <t>Đào Văn Chinh</t>
  </si>
  <si>
    <t>Dương Ngọc Tòng</t>
  </si>
  <si>
    <t>Hà Hữu Giáp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</si>
  <si>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</si>
  <si>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</si>
  <si>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 xml:space="preserve">Hoàng Văn Thứu </t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</si>
  <si>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</si>
  <si>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</si>
  <si>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</si>
  <si>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</si>
  <si>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</si>
  <si>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</si>
  <si>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Đợt cơn bão số 10,11</t>
  </si>
  <si>
    <t>Phụ Lục 3: TỔNG HỢP THẨM ĐỊNH HỖ TRỢ ĐỐI VỚI CÂY TRỒNG (CÂY HÀNG NĂM) BỊ THIỆT HẠI DO THIÊN TAI (Thôn Bản Giác)</t>
  </si>
  <si>
    <t xml:space="preserve"> Phụ lục 4: TỔNG HỢP  HỖ TRỢ ĐỐI VỚI CÂY LÂM NGHIỆP BỊ THIỆT HẠI DO THIÊN TAI (Thôn Bản Giác)</t>
  </si>
  <si>
    <t>Phụ lục 1: TỔNG HỢP  HỖ TRỢ ĐỐI VỚI CÂY LÚA BỊ THIỆT HẠI DO THIÊN TAI (thôn Bản Giác)</t>
  </si>
  <si>
    <t>Phụ lục 2: TỔNG HỢP  HỖ TRỢ ĐỐI VỚI CÂY TRỒNG (CÂY LÂU NĂM) BỊ THIỆT HẠI DO THIÊN TAI (thôn Bản Giác)</t>
  </si>
  <si>
    <t>Phụ lục 5: TỔNG HỢP  HỖ TRỢ ĐỐI VỚI THỦY SẢN BỊ THIỆT HẠI DO THIÊN TAI  (Thôn Bản Giác)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</si>
</sst>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6" formatCode="_(* #,##0.000_);_(* \(#,##0.000\);_(* &quot;-&quot;??_);_(@_)"/>
    <numFmt numFmtId="167" formatCode="_(* #,##0.0_);_(* \(#,##0.0\);_(* &quot;-&quot;??_);_(@_)"/>
    <numFmt numFmtId="168" formatCode="_(* #,##0.000_);_(* \(#,##0.000\);_(* &quot;-&quot;???_);_(@_)"/>
    <numFmt numFmtId="171" formatCode="0.0000"/>
  </numFmts>
  <fonts count="18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3" borderId="0" xfId="0" applyFont="1" applyFill="1"/>
    <xf numFmtId="0" fontId="0" fillId="2" borderId="0" xfId="0" applyFill="1"/>
    <xf numFmtId="0" fontId="0" fillId="3" borderId="0" xfId="0" applyFill="1"/>
    <xf numFmtId="164" fontId="7" fillId="0" borderId="0" xfId="0" applyNumberFormat="1" applyFont="1" applyFill="1"/>
    <xf numFmtId="164" fontId="0" fillId="0" borderId="0" xfId="1" applyNumberFormat="1" applyFont="1"/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8" fontId="0" fillId="0" borderId="0" xfId="0" applyNumberFormat="1"/>
    <xf numFmtId="0" fontId="12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6" fillId="0" borderId="0" xfId="0" applyFont="1" applyFill="1"/>
    <xf numFmtId="0" fontId="10" fillId="0" borderId="1" xfId="0" applyFont="1" applyFill="1" applyBorder="1"/>
    <xf numFmtId="166" fontId="7" fillId="0" borderId="1" xfId="1" applyNumberFormat="1" applyFont="1" applyFill="1" applyBorder="1"/>
    <xf numFmtId="164" fontId="6" fillId="0" borderId="1" xfId="0" applyNumberFormat="1" applyFont="1" applyFill="1" applyBorder="1"/>
    <xf numFmtId="167" fontId="6" fillId="0" borderId="1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0" fillId="0" borderId="0" xfId="1" applyFont="1"/>
    <xf numFmtId="2" fontId="2" fillId="0" borderId="1" xfId="0" applyNumberFormat="1" applyFont="1" applyBorder="1"/>
    <xf numFmtId="0" fontId="2" fillId="0" borderId="0" xfId="0" applyFont="1"/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1" fontId="2" fillId="0" borderId="1" xfId="0" applyNumberFormat="1" applyFont="1" applyBorder="1"/>
    <xf numFmtId="171" fontId="2" fillId="0" borderId="4" xfId="0" applyNumberFormat="1" applyFont="1" applyBorder="1" applyAlignment="1">
      <alignment horizontal="center"/>
    </xf>
    <xf numFmtId="171" fontId="2" fillId="0" borderId="5" xfId="0" applyNumberFormat="1" applyFont="1" applyBorder="1" applyAlignment="1">
      <alignment horizontal="center"/>
    </xf>
    <xf numFmtId="171" fontId="2" fillId="0" borderId="3" xfId="0" applyNumberFormat="1" applyFont="1" applyBorder="1" applyAlignment="1">
      <alignment horizontal="center"/>
    </xf>
    <xf numFmtId="166" fontId="6" fillId="0" borderId="1" xfId="1" applyNumberFormat="1" applyFont="1" applyFill="1" applyBorder="1"/>
    <xf numFmtId="166" fontId="6" fillId="0" borderId="4" xfId="0" applyNumberFormat="1" applyFont="1" applyFill="1" applyBorder="1" applyAlignment="1">
      <alignment horizontal="left"/>
    </xf>
    <xf numFmtId="166" fontId="6" fillId="0" borderId="5" xfId="0" applyNumberFormat="1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/>
    </xf>
    <xf numFmtId="171" fontId="6" fillId="0" borderId="1" xfId="0" applyNumberFormat="1" applyFont="1" applyFill="1" applyBorder="1"/>
    <xf numFmtId="171" fontId="6" fillId="0" borderId="4" xfId="0" applyNumberFormat="1" applyFont="1" applyFill="1" applyBorder="1" applyAlignment="1">
      <alignment horizontal="center"/>
    </xf>
    <xf numFmtId="171" fontId="6" fillId="0" borderId="5" xfId="0" applyNumberFormat="1" applyFont="1" applyFill="1" applyBorder="1" applyAlignment="1">
      <alignment horizontal="center"/>
    </xf>
    <xf numFmtId="171" fontId="6" fillId="0" borderId="3" xfId="0" applyNumberFormat="1" applyFont="1" applyFill="1" applyBorder="1" applyAlignment="1">
      <alignment horizontal="center"/>
    </xf>
    <xf numFmtId="171" fontId="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"/>
  <sheetViews>
    <sheetView zoomScale="96" zoomScaleNormal="96" workbookViewId="0">
      <pane xSplit="5" ySplit="5" topLeftCell="H27" activePane="bottomRight" state="frozen"/>
      <selection pane="topRight" activeCell="F1" sqref="F1"/>
      <selection pane="bottomLeft" activeCell="A6" sqref="A6"/>
      <selection pane="bottomRight" activeCell="C29" sqref="C29:M30"/>
    </sheetView>
  </sheetViews>
  <sheetFormatPr defaultRowHeight="15.75" x14ac:dyDescent="0.25"/>
  <cols>
    <col min="1" max="1" width="5.625" style="44" customWidth="1"/>
    <col min="2" max="2" width="26.125" customWidth="1"/>
    <col min="3" max="3" width="13.62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6.875" style="27" customWidth="1"/>
    <col min="14" max="14" width="16" customWidth="1"/>
    <col min="15" max="63" width="9" style="10"/>
  </cols>
  <sheetData>
    <row r="1" spans="1:63" x14ac:dyDescent="0.25">
      <c r="A1" s="40"/>
    </row>
    <row r="2" spans="1:63" x14ac:dyDescent="0.25">
      <c r="A2" s="75" t="s">
        <v>92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63" x14ac:dyDescent="0.25">
      <c r="A3" s="79" t="str">
        <f>'[1]Lam Nghiep'!$A$3:$N$3</f>
        <v>(Kèm theo Thông báo  số 79/TB-UBND ngày 10/11/2025 của UBND xã Tân Kỳ)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63" ht="19.5" customHeight="1" x14ac:dyDescent="0.25">
      <c r="A4" s="76" t="s">
        <v>0</v>
      </c>
      <c r="B4" s="76" t="s">
        <v>41</v>
      </c>
      <c r="C4" s="76" t="s">
        <v>2</v>
      </c>
      <c r="D4" s="76"/>
      <c r="E4" s="76"/>
      <c r="F4" s="76"/>
      <c r="G4" s="76"/>
      <c r="H4" s="76" t="s">
        <v>3</v>
      </c>
      <c r="I4" s="76"/>
      <c r="J4" s="76"/>
      <c r="K4" s="76"/>
      <c r="L4" s="76"/>
      <c r="M4" s="77" t="s">
        <v>29</v>
      </c>
      <c r="N4" s="78" t="s">
        <v>30</v>
      </c>
      <c r="O4" s="9"/>
      <c r="P4" s="9"/>
      <c r="Q4" s="9"/>
      <c r="R4" s="9"/>
      <c r="S4" s="9"/>
    </row>
    <row r="5" spans="1:63" ht="102.75" customHeight="1" x14ac:dyDescent="0.25">
      <c r="A5" s="76"/>
      <c r="B5" s="76"/>
      <c r="C5" s="42" t="s">
        <v>4</v>
      </c>
      <c r="D5" s="42" t="s">
        <v>82</v>
      </c>
      <c r="E5" s="42" t="s">
        <v>5</v>
      </c>
      <c r="F5" s="76" t="s">
        <v>6</v>
      </c>
      <c r="G5" s="76"/>
      <c r="H5" s="42" t="s">
        <v>4</v>
      </c>
      <c r="I5" s="42" t="s">
        <v>82</v>
      </c>
      <c r="J5" s="42" t="s">
        <v>5</v>
      </c>
      <c r="K5" s="76" t="s">
        <v>6</v>
      </c>
      <c r="L5" s="76"/>
      <c r="M5" s="77"/>
      <c r="N5" s="78"/>
      <c r="O5" s="9"/>
      <c r="P5" s="9"/>
      <c r="Q5" s="9"/>
      <c r="R5" s="9"/>
      <c r="S5" s="9"/>
    </row>
    <row r="6" spans="1:63" ht="16.5" customHeight="1" x14ac:dyDescent="0.25">
      <c r="A6" s="41"/>
      <c r="B6" s="15"/>
      <c r="C6" s="15" t="s">
        <v>8</v>
      </c>
      <c r="D6" s="15" t="s">
        <v>8</v>
      </c>
      <c r="E6" s="15" t="s">
        <v>8</v>
      </c>
      <c r="F6" s="15" t="s">
        <v>8</v>
      </c>
      <c r="G6" s="15" t="s">
        <v>8</v>
      </c>
      <c r="H6" s="15" t="s">
        <v>8</v>
      </c>
      <c r="I6" s="15" t="s">
        <v>8</v>
      </c>
      <c r="J6" s="15" t="s">
        <v>8</v>
      </c>
      <c r="K6" s="15" t="s">
        <v>8</v>
      </c>
      <c r="L6" s="15" t="s">
        <v>8</v>
      </c>
      <c r="M6" s="33" t="s">
        <v>31</v>
      </c>
      <c r="N6" s="34" t="s">
        <v>32</v>
      </c>
      <c r="O6" s="9"/>
      <c r="P6" s="9"/>
      <c r="Q6" s="9"/>
      <c r="R6" s="9"/>
      <c r="S6" s="9"/>
    </row>
    <row r="7" spans="1:63" s="10" customFormat="1" x14ac:dyDescent="0.25">
      <c r="A7" s="41"/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45">
        <v>6</v>
      </c>
      <c r="H7" s="45">
        <v>4</v>
      </c>
      <c r="I7" s="45">
        <v>5</v>
      </c>
      <c r="J7" s="45">
        <v>9</v>
      </c>
      <c r="K7" s="45">
        <v>10</v>
      </c>
      <c r="L7" s="45">
        <v>11</v>
      </c>
      <c r="M7" s="46">
        <v>6</v>
      </c>
      <c r="N7" s="47">
        <v>7</v>
      </c>
      <c r="O7" s="9"/>
      <c r="P7" s="9"/>
      <c r="Q7" s="9"/>
      <c r="R7" s="9"/>
      <c r="S7" s="9"/>
    </row>
    <row r="8" spans="1:63" s="24" customFormat="1" ht="18.75" x14ac:dyDescent="0.25">
      <c r="A8" s="42"/>
      <c r="B8" s="32" t="s">
        <v>46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>
        <f t="shared" ref="N8:N10" si="0">(C8+D8+H8+I8)*M8</f>
        <v>0</v>
      </c>
      <c r="O8" s="9"/>
      <c r="P8" s="9"/>
      <c r="Q8" s="9"/>
      <c r="R8" s="9"/>
      <c r="S8" s="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</row>
    <row r="9" spans="1:63" s="24" customFormat="1" ht="18.75" x14ac:dyDescent="0.25">
      <c r="A9" s="66"/>
      <c r="B9" s="71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9"/>
      <c r="P9" s="9"/>
      <c r="Q9" s="9"/>
      <c r="R9" s="9"/>
      <c r="S9" s="9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</row>
    <row r="10" spans="1:63" s="10" customFormat="1" ht="18.75" x14ac:dyDescent="0.25">
      <c r="A10" s="73">
        <v>1</v>
      </c>
      <c r="B10" s="74" t="s">
        <v>47</v>
      </c>
      <c r="C10" s="12"/>
      <c r="D10" s="12">
        <v>0.03</v>
      </c>
      <c r="E10" s="12"/>
      <c r="F10" s="12"/>
      <c r="G10" s="12"/>
      <c r="H10" s="12"/>
      <c r="I10" s="12"/>
      <c r="J10" s="12"/>
      <c r="K10" s="12"/>
      <c r="L10" s="12"/>
      <c r="M10" s="4">
        <v>15000000</v>
      </c>
      <c r="N10" s="13">
        <f t="shared" si="0"/>
        <v>450000</v>
      </c>
      <c r="O10" s="9"/>
      <c r="P10" s="9"/>
      <c r="Q10" s="9"/>
      <c r="R10" s="9"/>
      <c r="S10" s="9"/>
    </row>
    <row r="11" spans="1:63" s="10" customFormat="1" ht="18.75" x14ac:dyDescent="0.25">
      <c r="A11" s="73"/>
      <c r="B11" s="74"/>
      <c r="C11" s="12"/>
      <c r="D11" s="12">
        <v>1.4999999999999999E-2</v>
      </c>
      <c r="E11" s="12"/>
      <c r="F11" s="12"/>
      <c r="G11" s="12"/>
      <c r="H11" s="12"/>
      <c r="I11" s="12"/>
      <c r="J11" s="12"/>
      <c r="K11" s="12"/>
      <c r="L11" s="12"/>
      <c r="M11" s="4">
        <v>15000000</v>
      </c>
      <c r="N11" s="13">
        <f t="shared" ref="N11:N28" si="1">(C11+D11+H11+I11)*M11</f>
        <v>225000</v>
      </c>
      <c r="O11" s="9"/>
      <c r="P11" s="9"/>
      <c r="Q11" s="9"/>
      <c r="R11" s="9"/>
      <c r="S11" s="9"/>
    </row>
    <row r="12" spans="1:63" s="25" customFormat="1" ht="18.75" x14ac:dyDescent="0.3">
      <c r="A12" s="41">
        <v>2</v>
      </c>
      <c r="B12" s="5" t="s">
        <v>55</v>
      </c>
      <c r="C12" s="12">
        <v>0.02</v>
      </c>
      <c r="D12" s="6"/>
      <c r="E12" s="12"/>
      <c r="F12" s="12"/>
      <c r="G12" s="12"/>
      <c r="H12" s="12"/>
      <c r="I12" s="12"/>
      <c r="J12" s="12"/>
      <c r="K12" s="12"/>
      <c r="L12" s="12"/>
      <c r="M12" s="4">
        <v>8000000</v>
      </c>
      <c r="N12" s="13">
        <f t="shared" si="1"/>
        <v>160000</v>
      </c>
      <c r="O12" s="9"/>
      <c r="P12" s="9"/>
      <c r="Q12" s="9"/>
      <c r="R12" s="9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</row>
    <row r="13" spans="1:63" s="25" customFormat="1" ht="18.75" x14ac:dyDescent="0.25">
      <c r="A13" s="41">
        <v>3</v>
      </c>
      <c r="B13" s="31" t="s">
        <v>56</v>
      </c>
      <c r="C13" s="12"/>
      <c r="D13" s="12">
        <v>0.02</v>
      </c>
      <c r="E13" s="12"/>
      <c r="F13" s="12"/>
      <c r="G13" s="12"/>
      <c r="H13" s="12"/>
      <c r="I13" s="12"/>
      <c r="J13" s="12"/>
      <c r="K13" s="12"/>
      <c r="L13" s="12"/>
      <c r="M13" s="4">
        <v>15000000</v>
      </c>
      <c r="N13" s="13">
        <f t="shared" si="1"/>
        <v>300000</v>
      </c>
      <c r="O13" s="9"/>
      <c r="P13" s="9"/>
      <c r="Q13" s="9"/>
      <c r="R13" s="9"/>
      <c r="S13" s="9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</row>
    <row r="14" spans="1:63" s="25" customFormat="1" ht="18.75" x14ac:dyDescent="0.25">
      <c r="A14" s="41">
        <v>4</v>
      </c>
      <c r="B14" s="31" t="s">
        <v>44</v>
      </c>
      <c r="C14" s="12">
        <v>0.02</v>
      </c>
      <c r="D14" s="12"/>
      <c r="E14" s="12"/>
      <c r="F14" s="12"/>
      <c r="G14" s="12"/>
      <c r="H14" s="12"/>
      <c r="I14" s="12"/>
      <c r="J14" s="12"/>
      <c r="K14" s="12"/>
      <c r="L14" s="12"/>
      <c r="M14" s="4">
        <v>8000000</v>
      </c>
      <c r="N14" s="13">
        <f t="shared" si="1"/>
        <v>160000</v>
      </c>
      <c r="O14" s="9"/>
      <c r="P14" s="9"/>
      <c r="Q14" s="9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25" customFormat="1" ht="18.75" x14ac:dyDescent="0.25">
      <c r="A15" s="41">
        <v>5</v>
      </c>
      <c r="B15" s="31" t="s">
        <v>57</v>
      </c>
      <c r="C15" s="12"/>
      <c r="D15" s="12">
        <v>0.05</v>
      </c>
      <c r="E15" s="12"/>
      <c r="F15" s="12"/>
      <c r="G15" s="12"/>
      <c r="H15" s="12"/>
      <c r="I15" s="12"/>
      <c r="J15" s="12"/>
      <c r="K15" s="12"/>
      <c r="L15" s="12"/>
      <c r="M15" s="4">
        <v>15000000</v>
      </c>
      <c r="N15" s="13">
        <f t="shared" si="1"/>
        <v>750000</v>
      </c>
      <c r="O15" s="9"/>
      <c r="P15" s="9"/>
      <c r="Q15" s="9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25" customFormat="1" ht="18.75" x14ac:dyDescent="0.25">
      <c r="A16" s="41">
        <v>6</v>
      </c>
      <c r="B16" s="31" t="s">
        <v>58</v>
      </c>
      <c r="C16" s="12">
        <v>0.06</v>
      </c>
      <c r="D16" s="12"/>
      <c r="E16" s="12"/>
      <c r="F16" s="12"/>
      <c r="G16" s="12"/>
      <c r="H16" s="12"/>
      <c r="I16" s="12"/>
      <c r="J16" s="12"/>
      <c r="K16" s="12"/>
      <c r="L16" s="12"/>
      <c r="M16" s="4">
        <v>8000000</v>
      </c>
      <c r="N16" s="13">
        <f t="shared" si="1"/>
        <v>480000</v>
      </c>
      <c r="O16" s="9"/>
      <c r="P16" s="9"/>
      <c r="Q16" s="9"/>
      <c r="R16" s="9"/>
      <c r="S16" s="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</row>
    <row r="17" spans="1:63" s="25" customFormat="1" ht="18.75" x14ac:dyDescent="0.25">
      <c r="A17" s="41">
        <v>7</v>
      </c>
      <c r="B17" s="31" t="s">
        <v>80</v>
      </c>
      <c r="C17" s="12">
        <v>0.3</v>
      </c>
      <c r="D17" s="12"/>
      <c r="E17" s="12"/>
      <c r="F17" s="12"/>
      <c r="G17" s="12"/>
      <c r="H17" s="12"/>
      <c r="I17" s="12"/>
      <c r="J17" s="12"/>
      <c r="K17" s="12"/>
      <c r="L17" s="12"/>
      <c r="M17" s="4">
        <v>8000000</v>
      </c>
      <c r="N17" s="13">
        <f t="shared" si="1"/>
        <v>2400000</v>
      </c>
      <c r="O17" s="9"/>
      <c r="P17" s="9"/>
      <c r="Q17" s="9"/>
      <c r="R17" s="9"/>
      <c r="S17" s="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</row>
    <row r="18" spans="1:63" s="25" customFormat="1" ht="18.75" x14ac:dyDescent="0.25">
      <c r="A18" s="41">
        <v>8</v>
      </c>
      <c r="B18" s="31" t="s">
        <v>59</v>
      </c>
      <c r="C18" s="6"/>
      <c r="D18" s="12">
        <v>0.05</v>
      </c>
      <c r="E18" s="12"/>
      <c r="F18" s="12"/>
      <c r="G18" s="12"/>
      <c r="H18" s="12"/>
      <c r="I18" s="12"/>
      <c r="J18" s="12"/>
      <c r="K18" s="12"/>
      <c r="L18" s="12"/>
      <c r="M18" s="4">
        <v>15000000</v>
      </c>
      <c r="N18" s="13">
        <f t="shared" si="1"/>
        <v>750000</v>
      </c>
      <c r="O18" s="9"/>
      <c r="P18" s="9"/>
      <c r="Q18" s="9"/>
      <c r="R18" s="9"/>
      <c r="S18" s="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</row>
    <row r="19" spans="1:63" s="25" customFormat="1" ht="18.75" x14ac:dyDescent="0.25">
      <c r="A19" s="41">
        <v>9</v>
      </c>
      <c r="B19" s="31" t="s">
        <v>60</v>
      </c>
      <c r="C19" s="12">
        <v>0.1</v>
      </c>
      <c r="D19" s="12"/>
      <c r="E19" s="12"/>
      <c r="F19" s="12"/>
      <c r="G19" s="12"/>
      <c r="H19" s="12"/>
      <c r="I19" s="12"/>
      <c r="J19" s="12"/>
      <c r="K19" s="12"/>
      <c r="L19" s="12"/>
      <c r="M19" s="4">
        <v>8000000</v>
      </c>
      <c r="N19" s="13">
        <f t="shared" si="1"/>
        <v>800000</v>
      </c>
      <c r="O19" s="9"/>
      <c r="P19" s="9"/>
      <c r="Q19" s="9"/>
      <c r="R19" s="9"/>
      <c r="S19" s="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</row>
    <row r="20" spans="1:63" s="25" customFormat="1" ht="18.75" x14ac:dyDescent="0.25">
      <c r="A20" s="41">
        <v>10</v>
      </c>
      <c r="B20" s="31" t="s">
        <v>61</v>
      </c>
      <c r="C20" s="12">
        <v>0.04</v>
      </c>
      <c r="D20" s="12"/>
      <c r="E20" s="12"/>
      <c r="F20" s="12"/>
      <c r="G20" s="12"/>
      <c r="H20" s="12"/>
      <c r="I20" s="12"/>
      <c r="J20" s="12"/>
      <c r="K20" s="12"/>
      <c r="L20" s="12"/>
      <c r="M20" s="4">
        <v>8000000</v>
      </c>
      <c r="N20" s="13">
        <f t="shared" si="1"/>
        <v>320000</v>
      </c>
      <c r="O20" s="9"/>
      <c r="P20" s="9"/>
      <c r="Q20" s="9"/>
      <c r="R20" s="9"/>
      <c r="S20" s="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s="25" customFormat="1" ht="18.75" x14ac:dyDescent="0.25">
      <c r="A21" s="41">
        <v>11</v>
      </c>
      <c r="B21" s="31" t="s">
        <v>62</v>
      </c>
      <c r="C21" s="12">
        <v>0.05</v>
      </c>
      <c r="D21" s="12"/>
      <c r="E21" s="12"/>
      <c r="F21" s="12"/>
      <c r="G21" s="12"/>
      <c r="H21" s="12"/>
      <c r="I21" s="12"/>
      <c r="J21" s="12"/>
      <c r="K21" s="12"/>
      <c r="L21" s="12"/>
      <c r="M21" s="4">
        <v>8000000</v>
      </c>
      <c r="N21" s="13">
        <f t="shared" si="1"/>
        <v>400000</v>
      </c>
      <c r="O21" s="9"/>
      <c r="P21" s="9"/>
      <c r="Q21" s="9"/>
      <c r="R21" s="9"/>
      <c r="S21" s="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</row>
    <row r="22" spans="1:63" s="25" customFormat="1" ht="18.75" x14ac:dyDescent="0.25">
      <c r="A22" s="41">
        <v>12</v>
      </c>
      <c r="B22" s="31" t="s">
        <v>63</v>
      </c>
      <c r="C22" s="12">
        <v>0.02</v>
      </c>
      <c r="D22" s="12"/>
      <c r="E22" s="12"/>
      <c r="F22" s="12"/>
      <c r="G22" s="12"/>
      <c r="H22" s="12"/>
      <c r="I22" s="12"/>
      <c r="J22" s="12"/>
      <c r="K22" s="12"/>
      <c r="L22" s="12"/>
      <c r="M22" s="4">
        <v>8000000</v>
      </c>
      <c r="N22" s="13">
        <f t="shared" si="1"/>
        <v>160000</v>
      </c>
      <c r="O22" s="9"/>
      <c r="P22" s="9"/>
      <c r="Q22" s="9"/>
      <c r="R22" s="9"/>
      <c r="S22" s="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</row>
    <row r="23" spans="1:63" s="25" customFormat="1" ht="18" customHeight="1" x14ac:dyDescent="0.25">
      <c r="A23" s="41">
        <v>13</v>
      </c>
      <c r="B23" s="31" t="s">
        <v>64</v>
      </c>
      <c r="C23" s="12">
        <v>0.02</v>
      </c>
      <c r="D23" s="12"/>
      <c r="E23" s="12"/>
      <c r="F23" s="12"/>
      <c r="G23" s="12"/>
      <c r="H23" s="12"/>
      <c r="I23" s="12"/>
      <c r="J23" s="12"/>
      <c r="K23" s="12"/>
      <c r="L23" s="12"/>
      <c r="M23" s="4">
        <v>8000000</v>
      </c>
      <c r="N23" s="13">
        <f t="shared" si="1"/>
        <v>160000</v>
      </c>
      <c r="O23" s="9"/>
      <c r="P23" s="9"/>
      <c r="Q23" s="9"/>
      <c r="R23" s="9"/>
      <c r="S23" s="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</row>
    <row r="24" spans="1:63" s="25" customFormat="1" ht="18.75" x14ac:dyDescent="0.25">
      <c r="A24" s="41">
        <v>14</v>
      </c>
      <c r="B24" s="28" t="s">
        <v>65</v>
      </c>
      <c r="C24" s="12">
        <v>0.03</v>
      </c>
      <c r="D24" s="12"/>
      <c r="E24" s="12"/>
      <c r="F24" s="12"/>
      <c r="G24" s="12"/>
      <c r="H24" s="12"/>
      <c r="I24" s="12"/>
      <c r="J24" s="12"/>
      <c r="K24" s="12"/>
      <c r="L24" s="12"/>
      <c r="M24" s="4">
        <v>8000000</v>
      </c>
      <c r="N24" s="13">
        <f t="shared" si="1"/>
        <v>240000</v>
      </c>
      <c r="O24" s="9"/>
      <c r="P24" s="9"/>
      <c r="Q24" s="9"/>
      <c r="R24" s="9"/>
      <c r="S24" s="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</row>
    <row r="25" spans="1:63" s="25" customFormat="1" ht="27" customHeight="1" x14ac:dyDescent="0.3">
      <c r="A25" s="41">
        <v>15</v>
      </c>
      <c r="B25" s="5" t="s">
        <v>67</v>
      </c>
      <c r="C25" s="12">
        <v>0.05</v>
      </c>
      <c r="D25" s="12"/>
      <c r="E25" s="12"/>
      <c r="F25" s="12"/>
      <c r="G25" s="12"/>
      <c r="H25" s="12"/>
      <c r="I25" s="12"/>
      <c r="J25" s="12"/>
      <c r="K25" s="12"/>
      <c r="L25" s="12"/>
      <c r="M25" s="4">
        <v>8000000</v>
      </c>
      <c r="N25" s="13">
        <f t="shared" si="1"/>
        <v>400000</v>
      </c>
      <c r="O25" s="9"/>
      <c r="P25" s="9"/>
      <c r="Q25" s="9"/>
      <c r="R25" s="9"/>
      <c r="S25" s="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</row>
    <row r="26" spans="1:63" s="25" customFormat="1" ht="18.75" x14ac:dyDescent="0.25">
      <c r="A26" s="41">
        <v>16</v>
      </c>
      <c r="B26" s="31" t="s">
        <v>83</v>
      </c>
      <c r="C26" s="12">
        <v>0.08</v>
      </c>
      <c r="D26" s="12"/>
      <c r="E26" s="12"/>
      <c r="F26" s="12"/>
      <c r="G26" s="12"/>
      <c r="H26" s="12"/>
      <c r="I26" s="12"/>
      <c r="J26" s="12"/>
      <c r="K26" s="12"/>
      <c r="L26" s="12"/>
      <c r="M26" s="4">
        <v>8000000</v>
      </c>
      <c r="N26" s="13">
        <f t="shared" si="1"/>
        <v>640000</v>
      </c>
      <c r="O26" s="9"/>
      <c r="P26" s="9"/>
      <c r="Q26" s="9"/>
      <c r="R26" s="9"/>
      <c r="S26" s="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</row>
    <row r="27" spans="1:63" s="25" customFormat="1" ht="18.75" x14ac:dyDescent="0.25">
      <c r="A27" s="41">
        <v>17</v>
      </c>
      <c r="B27" s="31" t="s">
        <v>70</v>
      </c>
      <c r="C27" s="12">
        <v>0.06</v>
      </c>
      <c r="D27" s="12"/>
      <c r="E27" s="12"/>
      <c r="F27" s="12"/>
      <c r="G27" s="12"/>
      <c r="H27" s="12"/>
      <c r="I27" s="12"/>
      <c r="J27" s="12"/>
      <c r="K27" s="12"/>
      <c r="L27" s="12"/>
      <c r="M27" s="4">
        <v>8000000</v>
      </c>
      <c r="N27" s="13">
        <f t="shared" si="1"/>
        <v>480000</v>
      </c>
      <c r="O27" s="9"/>
      <c r="P27" s="9"/>
      <c r="Q27" s="9"/>
      <c r="R27" s="9"/>
      <c r="S27" s="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</row>
    <row r="28" spans="1:63" s="25" customFormat="1" ht="18.75" x14ac:dyDescent="0.25">
      <c r="A28" s="41">
        <v>18</v>
      </c>
      <c r="B28" s="31" t="s">
        <v>66</v>
      </c>
      <c r="C28" s="12">
        <v>0.05</v>
      </c>
      <c r="D28" s="12"/>
      <c r="E28" s="12"/>
      <c r="F28" s="12"/>
      <c r="G28" s="12"/>
      <c r="H28" s="12"/>
      <c r="I28" s="12"/>
      <c r="J28" s="12"/>
      <c r="K28" s="12"/>
      <c r="L28" s="12"/>
      <c r="M28" s="4">
        <v>8000000</v>
      </c>
      <c r="N28" s="13">
        <f t="shared" si="1"/>
        <v>400000</v>
      </c>
      <c r="O28" s="9"/>
      <c r="P28" s="9"/>
      <c r="Q28" s="9"/>
      <c r="R28" s="9"/>
      <c r="S28" s="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</row>
    <row r="29" spans="1:63" x14ac:dyDescent="0.25">
      <c r="A29" s="43"/>
      <c r="B29" s="37" t="s">
        <v>81</v>
      </c>
      <c r="C29" s="91">
        <f t="shared" ref="C29:L29" si="2">SUM(C8:C28)</f>
        <v>0.90000000000000013</v>
      </c>
      <c r="D29" s="91">
        <f t="shared" si="2"/>
        <v>0.16500000000000001</v>
      </c>
      <c r="E29" s="91">
        <f t="shared" si="2"/>
        <v>0</v>
      </c>
      <c r="F29" s="91">
        <f t="shared" si="2"/>
        <v>0</v>
      </c>
      <c r="G29" s="91">
        <f t="shared" si="2"/>
        <v>0</v>
      </c>
      <c r="H29" s="91">
        <f t="shared" si="2"/>
        <v>0</v>
      </c>
      <c r="I29" s="91">
        <f t="shared" si="2"/>
        <v>0</v>
      </c>
      <c r="J29" s="91">
        <f t="shared" si="2"/>
        <v>0</v>
      </c>
      <c r="K29" s="91">
        <f t="shared" si="2"/>
        <v>0</v>
      </c>
      <c r="L29" s="91">
        <f t="shared" si="2"/>
        <v>0</v>
      </c>
      <c r="M29" s="91"/>
      <c r="N29" s="38">
        <f>SUM(N8:N28)</f>
        <v>9675000</v>
      </c>
    </row>
    <row r="30" spans="1:63" x14ac:dyDescent="0.25">
      <c r="A30" s="43"/>
      <c r="B30" s="37" t="s">
        <v>84</v>
      </c>
      <c r="C30" s="92">
        <f>C29+D29+H29+I29</f>
        <v>1.0650000000000002</v>
      </c>
      <c r="D30" s="93"/>
      <c r="E30" s="93"/>
      <c r="F30" s="93"/>
      <c r="G30" s="93"/>
      <c r="H30" s="93"/>
      <c r="I30" s="93"/>
      <c r="J30" s="93"/>
      <c r="K30" s="93"/>
      <c r="L30" s="93"/>
      <c r="M30" s="94"/>
      <c r="N30" s="38"/>
    </row>
    <row r="31" spans="1:63" x14ac:dyDescent="0.25">
      <c r="C31" s="39"/>
      <c r="D31" s="36"/>
      <c r="H31" s="36"/>
      <c r="I31" s="36"/>
      <c r="N31" s="39"/>
    </row>
    <row r="32" spans="1:63" x14ac:dyDescent="0.25">
      <c r="H32" t="s">
        <v>85</v>
      </c>
    </row>
    <row r="34" spans="14:14" x14ac:dyDescent="0.25">
      <c r="N34" s="36"/>
    </row>
    <row r="36" spans="14:14" x14ac:dyDescent="0.25">
      <c r="N36" s="68"/>
    </row>
  </sheetData>
  <mergeCells count="13">
    <mergeCell ref="C30:M30"/>
    <mergeCell ref="A10:A11"/>
    <mergeCell ref="B10:B11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7"/>
  <sheetViews>
    <sheetView zoomScale="85" zoomScaleNormal="85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C23" sqref="C23:H24"/>
    </sheetView>
  </sheetViews>
  <sheetFormatPr defaultRowHeight="18.75" x14ac:dyDescent="0.3"/>
  <cols>
    <col min="1" max="1" width="6" style="3" customWidth="1"/>
    <col min="2" max="2" width="21" style="3" customWidth="1"/>
    <col min="3" max="3" width="9.625" style="3" customWidth="1"/>
    <col min="4" max="4" width="12.125" style="3" customWidth="1"/>
    <col min="5" max="5" width="10.125" style="3" customWidth="1"/>
    <col min="6" max="6" width="11" style="3" customWidth="1"/>
    <col min="7" max="7" width="12" style="3" customWidth="1"/>
    <col min="8" max="8" width="11.5" style="3" customWidth="1"/>
    <col min="9" max="9" width="15.75" style="3" customWidth="1"/>
    <col min="10" max="10" width="14.125" style="26" customWidth="1"/>
    <col min="11" max="11" width="21" style="22" customWidth="1"/>
    <col min="12" max="12" width="14.25" style="22" bestFit="1" customWidth="1"/>
    <col min="13" max="78" width="9" style="22"/>
    <col min="79" max="16384" width="9" style="3"/>
  </cols>
  <sheetData>
    <row r="1" spans="1:78" x14ac:dyDescent="0.3">
      <c r="A1" s="80" t="s">
        <v>93</v>
      </c>
      <c r="B1" s="80"/>
      <c r="C1" s="80"/>
      <c r="D1" s="80"/>
      <c r="E1" s="80"/>
      <c r="F1" s="80"/>
      <c r="G1" s="80"/>
      <c r="H1" s="80"/>
      <c r="I1" s="80"/>
      <c r="J1" s="80"/>
    </row>
    <row r="2" spans="1:78" ht="21.75" customHeight="1" x14ac:dyDescent="0.3">
      <c r="A2" s="81" t="str">
        <f>'Lam Nghiep'!A3:N3</f>
        <v>(Kèm theo Thông báo  số 79/TB-UBND ngày 10/11/2025 của UBND xã Tân Kỳ)</v>
      </c>
      <c r="B2" s="81"/>
      <c r="C2" s="81"/>
      <c r="D2" s="81"/>
      <c r="E2" s="81"/>
      <c r="F2" s="81"/>
      <c r="G2" s="81"/>
      <c r="H2" s="81"/>
      <c r="I2" s="81"/>
      <c r="J2" s="81"/>
    </row>
    <row r="3" spans="1:78" ht="28.5" customHeight="1" x14ac:dyDescent="0.3">
      <c r="A3" s="78" t="s">
        <v>13</v>
      </c>
      <c r="B3" s="78" t="s">
        <v>41</v>
      </c>
      <c r="C3" s="78" t="s">
        <v>14</v>
      </c>
      <c r="D3" s="78"/>
      <c r="E3" s="78"/>
      <c r="F3" s="82" t="s">
        <v>15</v>
      </c>
      <c r="G3" s="82"/>
      <c r="H3" s="82"/>
      <c r="I3" s="78" t="s">
        <v>29</v>
      </c>
      <c r="J3" s="83" t="s">
        <v>30</v>
      </c>
    </row>
    <row r="4" spans="1:78" ht="15.75" customHeight="1" x14ac:dyDescent="0.3">
      <c r="A4" s="78"/>
      <c r="B4" s="78"/>
      <c r="C4" s="78" t="s">
        <v>16</v>
      </c>
      <c r="D4" s="78"/>
      <c r="E4" s="78"/>
      <c r="F4" s="78" t="s">
        <v>16</v>
      </c>
      <c r="G4" s="78"/>
      <c r="H4" s="78"/>
      <c r="I4" s="78"/>
      <c r="J4" s="83"/>
    </row>
    <row r="5" spans="1:78" ht="72.75" customHeight="1" x14ac:dyDescent="0.3">
      <c r="A5" s="78"/>
      <c r="B5" s="78"/>
      <c r="C5" s="20" t="s">
        <v>18</v>
      </c>
      <c r="D5" s="20" t="s">
        <v>19</v>
      </c>
      <c r="E5" s="20" t="s">
        <v>20</v>
      </c>
      <c r="F5" s="20" t="s">
        <v>24</v>
      </c>
      <c r="G5" s="20" t="s">
        <v>25</v>
      </c>
      <c r="H5" s="20" t="s">
        <v>26</v>
      </c>
      <c r="I5" s="78"/>
      <c r="J5" s="83"/>
    </row>
    <row r="6" spans="1:78" ht="20.25" customHeight="1" x14ac:dyDescent="0.3">
      <c r="A6" s="78"/>
      <c r="B6" s="78"/>
      <c r="C6" s="21" t="s">
        <v>8</v>
      </c>
      <c r="D6" s="21" t="s">
        <v>8</v>
      </c>
      <c r="E6" s="21" t="s">
        <v>8</v>
      </c>
      <c r="F6" s="21" t="s">
        <v>8</v>
      </c>
      <c r="G6" s="21" t="s">
        <v>8</v>
      </c>
      <c r="H6" s="21" t="s">
        <v>8</v>
      </c>
      <c r="I6" s="21" t="s">
        <v>31</v>
      </c>
      <c r="J6" s="34" t="s">
        <v>32</v>
      </c>
    </row>
    <row r="7" spans="1:78" s="59" customFormat="1" ht="14.25" customHeight="1" x14ac:dyDescent="0.3">
      <c r="A7" s="21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34">
        <v>9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</row>
    <row r="8" spans="1:78" s="5" customFormat="1" ht="23.25" customHeight="1" x14ac:dyDescent="0.3">
      <c r="A8" s="16"/>
      <c r="B8" s="51" t="s">
        <v>46</v>
      </c>
      <c r="I8" s="52"/>
      <c r="J8" s="7">
        <f t="shared" ref="J8:J22" si="0">(E8+H8)*I8</f>
        <v>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49"/>
    </row>
    <row r="9" spans="1:78" s="5" customFormat="1" ht="23.25" customHeight="1" x14ac:dyDescent="0.3">
      <c r="A9" s="16"/>
      <c r="B9" s="72" t="s">
        <v>90</v>
      </c>
      <c r="I9" s="52"/>
      <c r="J9" s="7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49"/>
    </row>
    <row r="10" spans="1:78" s="5" customFormat="1" ht="23.25" customHeight="1" x14ac:dyDescent="0.3">
      <c r="A10" s="5">
        <v>1</v>
      </c>
      <c r="B10" s="35" t="s">
        <v>49</v>
      </c>
      <c r="E10" s="5">
        <v>0.02</v>
      </c>
      <c r="I10" s="18">
        <v>10000000</v>
      </c>
      <c r="J10" s="7">
        <f>(E10+H10)*I10</f>
        <v>200000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49"/>
    </row>
    <row r="11" spans="1:78" s="5" customFormat="1" ht="23.25" customHeight="1" x14ac:dyDescent="0.3">
      <c r="A11" s="5">
        <v>2</v>
      </c>
      <c r="B11" s="35" t="s">
        <v>79</v>
      </c>
      <c r="E11" s="5">
        <v>0.1</v>
      </c>
      <c r="I11" s="18">
        <v>10000000</v>
      </c>
      <c r="J11" s="7">
        <f t="shared" si="0"/>
        <v>1000000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49"/>
    </row>
    <row r="12" spans="1:78" s="5" customFormat="1" ht="23.25" customHeight="1" x14ac:dyDescent="0.3">
      <c r="A12" s="5">
        <v>3</v>
      </c>
      <c r="B12" s="35" t="s">
        <v>51</v>
      </c>
      <c r="E12" s="5">
        <v>0.08</v>
      </c>
      <c r="I12" s="18">
        <v>10000000</v>
      </c>
      <c r="J12" s="7">
        <f t="shared" si="0"/>
        <v>800000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49"/>
    </row>
    <row r="13" spans="1:78" s="5" customFormat="1" ht="23.25" customHeight="1" x14ac:dyDescent="0.3">
      <c r="A13" s="5">
        <v>4</v>
      </c>
      <c r="B13" s="35" t="s">
        <v>52</v>
      </c>
      <c r="E13" s="5">
        <v>0.1</v>
      </c>
      <c r="I13" s="18">
        <v>10000000</v>
      </c>
      <c r="J13" s="7">
        <f t="shared" si="0"/>
        <v>1000000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49"/>
    </row>
    <row r="14" spans="1:78" s="5" customFormat="1" ht="23.25" customHeight="1" x14ac:dyDescent="0.3">
      <c r="A14" s="5">
        <v>5</v>
      </c>
      <c r="B14" s="35" t="s">
        <v>64</v>
      </c>
      <c r="E14" s="5">
        <v>0.04</v>
      </c>
      <c r="I14" s="18">
        <v>10000000</v>
      </c>
      <c r="J14" s="7">
        <f t="shared" si="0"/>
        <v>400000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49"/>
    </row>
    <row r="15" spans="1:78" s="5" customFormat="1" ht="23.25" customHeight="1" x14ac:dyDescent="0.3">
      <c r="A15" s="5">
        <v>6</v>
      </c>
      <c r="B15" s="35" t="s">
        <v>71</v>
      </c>
      <c r="H15" s="5">
        <v>5.5E-2</v>
      </c>
      <c r="I15" s="18">
        <v>5000000</v>
      </c>
      <c r="J15" s="7">
        <f t="shared" si="0"/>
        <v>275000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49"/>
    </row>
    <row r="16" spans="1:78" s="5" customFormat="1" ht="23.25" customHeight="1" x14ac:dyDescent="0.3">
      <c r="A16" s="5">
        <v>7</v>
      </c>
      <c r="B16" s="35" t="s">
        <v>72</v>
      </c>
      <c r="H16" s="5">
        <v>0.03</v>
      </c>
      <c r="I16" s="18">
        <v>5000000</v>
      </c>
      <c r="J16" s="7">
        <f t="shared" si="0"/>
        <v>150000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49"/>
    </row>
    <row r="17" spans="1:78" s="5" customFormat="1" ht="23.25" customHeight="1" x14ac:dyDescent="0.3">
      <c r="A17" s="5">
        <v>8</v>
      </c>
      <c r="B17" s="35" t="s">
        <v>58</v>
      </c>
      <c r="H17" s="5">
        <v>0.03</v>
      </c>
      <c r="I17" s="18">
        <v>5000000</v>
      </c>
      <c r="J17" s="7">
        <f t="shared" si="0"/>
        <v>150000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49"/>
    </row>
    <row r="18" spans="1:78" s="5" customFormat="1" ht="23.25" customHeight="1" x14ac:dyDescent="0.3">
      <c r="A18" s="5">
        <v>9</v>
      </c>
      <c r="B18" s="35" t="s">
        <v>73</v>
      </c>
      <c r="H18" s="5">
        <v>0.04</v>
      </c>
      <c r="I18" s="18">
        <v>5000000</v>
      </c>
      <c r="J18" s="7">
        <f>(E18+H18)*I18</f>
        <v>200000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49"/>
    </row>
    <row r="19" spans="1:78" s="5" customFormat="1" ht="23.25" customHeight="1" x14ac:dyDescent="0.3">
      <c r="A19" s="5">
        <v>10</v>
      </c>
      <c r="B19" s="35" t="s">
        <v>74</v>
      </c>
      <c r="H19" s="5">
        <v>2.5000000000000001E-2</v>
      </c>
      <c r="I19" s="18">
        <v>5000000</v>
      </c>
      <c r="J19" s="7">
        <f t="shared" si="0"/>
        <v>125000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49"/>
    </row>
    <row r="20" spans="1:78" s="5" customFormat="1" ht="23.25" customHeight="1" x14ac:dyDescent="0.3">
      <c r="A20" s="5">
        <v>11</v>
      </c>
      <c r="B20" s="35" t="s">
        <v>75</v>
      </c>
      <c r="H20" s="5">
        <v>1.35E-2</v>
      </c>
      <c r="I20" s="18">
        <v>5000000</v>
      </c>
      <c r="J20" s="7">
        <f t="shared" si="0"/>
        <v>67500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49"/>
    </row>
    <row r="21" spans="1:78" s="5" customFormat="1" ht="23.25" customHeight="1" x14ac:dyDescent="0.3">
      <c r="A21" s="5">
        <v>12</v>
      </c>
      <c r="B21" s="35" t="s">
        <v>76</v>
      </c>
      <c r="H21" s="5">
        <v>7.0000000000000001E-3</v>
      </c>
      <c r="I21" s="18">
        <v>5000000</v>
      </c>
      <c r="J21" s="7">
        <f t="shared" si="0"/>
        <v>35000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49"/>
    </row>
    <row r="22" spans="1:78" s="5" customFormat="1" ht="23.25" customHeight="1" x14ac:dyDescent="0.3">
      <c r="A22" s="5">
        <v>13</v>
      </c>
      <c r="B22" s="35" t="s">
        <v>77</v>
      </c>
      <c r="H22" s="5">
        <v>7.0000000000000001E-3</v>
      </c>
      <c r="I22" s="18">
        <v>5000000</v>
      </c>
      <c r="J22" s="7">
        <f t="shared" si="0"/>
        <v>35000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49"/>
    </row>
    <row r="23" spans="1:78" s="56" customFormat="1" x14ac:dyDescent="0.3">
      <c r="A23" s="54"/>
      <c r="B23" s="54" t="s">
        <v>81</v>
      </c>
      <c r="C23" s="95"/>
      <c r="D23" s="95"/>
      <c r="E23" s="95">
        <f>SUM(E8:E22)</f>
        <v>0.34</v>
      </c>
      <c r="F23" s="95">
        <f>SUM(F8:F22)</f>
        <v>0</v>
      </c>
      <c r="G23" s="95">
        <f>SUM(G8:G22)</f>
        <v>0</v>
      </c>
      <c r="H23" s="95">
        <f>SUM(H8:H22)</f>
        <v>0.20750000000000002</v>
      </c>
      <c r="I23" s="57"/>
      <c r="J23" s="57">
        <f>SUM(J8:J22)</f>
        <v>4437500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</row>
    <row r="24" spans="1:78" x14ac:dyDescent="0.3">
      <c r="A24" s="16"/>
      <c r="B24" s="16" t="s">
        <v>86</v>
      </c>
      <c r="C24" s="96">
        <f>E23+H23</f>
        <v>0.5475000000000001</v>
      </c>
      <c r="D24" s="97"/>
      <c r="E24" s="97"/>
      <c r="F24" s="97"/>
      <c r="G24" s="97"/>
      <c r="H24" s="98"/>
      <c r="I24" s="16"/>
      <c r="J24" s="53"/>
    </row>
    <row r="27" spans="1:78" x14ac:dyDescent="0.3">
      <c r="E27" s="26"/>
    </row>
  </sheetData>
  <mergeCells count="11">
    <mergeCell ref="C24:H24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zoomScale="71" zoomScaleNormal="71" workbookViewId="0">
      <pane xSplit="12" topLeftCell="M1" activePane="topRight" state="frozen"/>
      <selection activeCell="A7" sqref="A7"/>
      <selection pane="topRight" activeCell="C21" sqref="C21:I22"/>
    </sheetView>
  </sheetViews>
  <sheetFormatPr defaultRowHeight="18.75" x14ac:dyDescent="0.3"/>
  <cols>
    <col min="1" max="1" width="5.5" style="62" customWidth="1"/>
    <col min="2" max="2" width="33.375" style="3" customWidth="1"/>
    <col min="3" max="3" width="12.25" style="3" customWidth="1"/>
    <col min="4" max="4" width="17" style="3" customWidth="1"/>
    <col min="5" max="5" width="25.875" style="3" customWidth="1"/>
    <col min="6" max="6" width="4.75" style="3" hidden="1" customWidth="1"/>
    <col min="7" max="7" width="9.625" style="3" customWidth="1"/>
    <col min="8" max="8" width="16.5" style="3" customWidth="1"/>
    <col min="9" max="9" width="24.5" style="3" customWidth="1"/>
    <col min="10" max="10" width="18.5" style="3" hidden="1" customWidth="1"/>
    <col min="11" max="11" width="15.875" style="17" bestFit="1" customWidth="1"/>
    <col min="12" max="12" width="17" style="3" bestFit="1" customWidth="1"/>
    <col min="13" max="16384" width="9" style="3"/>
  </cols>
  <sheetData>
    <row r="1" spans="1:13" ht="29.25" customHeight="1" x14ac:dyDescent="0.3">
      <c r="A1" s="80" t="s">
        <v>94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19.5" customHeight="1" x14ac:dyDescent="0.3">
      <c r="A2" s="84" t="str">
        <f>Lua!A2</f>
        <v>(Kèm theo Thông báo  số 79/TB-UBND ngày 10/11/2025 của UBND xã Tân Kỳ)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23.25" customHeight="1" x14ac:dyDescent="0.3">
      <c r="A3" s="85" t="s">
        <v>13</v>
      </c>
      <c r="B3" s="85" t="s">
        <v>45</v>
      </c>
      <c r="C3" s="85" t="s">
        <v>14</v>
      </c>
      <c r="D3" s="85"/>
      <c r="E3" s="85"/>
      <c r="F3" s="85"/>
      <c r="G3" s="85" t="s">
        <v>15</v>
      </c>
      <c r="H3" s="85"/>
      <c r="I3" s="85"/>
      <c r="J3" s="85"/>
      <c r="K3" s="86" t="s">
        <v>29</v>
      </c>
      <c r="L3" s="87" t="s">
        <v>30</v>
      </c>
      <c r="M3" s="11"/>
    </row>
    <row r="4" spans="1:13" x14ac:dyDescent="0.3">
      <c r="A4" s="85"/>
      <c r="B4" s="85"/>
      <c r="C4" s="85" t="s">
        <v>35</v>
      </c>
      <c r="D4" s="85"/>
      <c r="E4" s="85"/>
      <c r="F4" s="85"/>
      <c r="G4" s="85" t="s">
        <v>35</v>
      </c>
      <c r="H4" s="85"/>
      <c r="I4" s="85"/>
      <c r="J4" s="85"/>
      <c r="K4" s="86"/>
      <c r="L4" s="87"/>
      <c r="M4" s="11"/>
    </row>
    <row r="5" spans="1:13" ht="135" customHeight="1" x14ac:dyDescent="0.3">
      <c r="A5" s="85"/>
      <c r="B5" s="85"/>
      <c r="C5" s="29" t="s">
        <v>37</v>
      </c>
      <c r="D5" s="29" t="s">
        <v>38</v>
      </c>
      <c r="E5" s="29" t="s">
        <v>88</v>
      </c>
      <c r="F5" s="29" t="s">
        <v>39</v>
      </c>
      <c r="G5" s="29" t="s">
        <v>36</v>
      </c>
      <c r="H5" s="29" t="s">
        <v>40</v>
      </c>
      <c r="I5" s="29" t="s">
        <v>88</v>
      </c>
      <c r="J5" s="29" t="s">
        <v>39</v>
      </c>
      <c r="K5" s="86"/>
      <c r="L5" s="87"/>
      <c r="M5" s="11"/>
    </row>
    <row r="6" spans="1:13" x14ac:dyDescent="0.3">
      <c r="A6" s="12"/>
      <c r="B6" s="12"/>
      <c r="C6" s="12" t="s">
        <v>8</v>
      </c>
      <c r="D6" s="12" t="s">
        <v>8</v>
      </c>
      <c r="E6" s="12" t="s">
        <v>8</v>
      </c>
      <c r="F6" s="12" t="s">
        <v>8</v>
      </c>
      <c r="G6" s="12" t="s">
        <v>8</v>
      </c>
      <c r="H6" s="12" t="s">
        <v>8</v>
      </c>
      <c r="I6" s="12" t="s">
        <v>8</v>
      </c>
      <c r="J6" s="12" t="s">
        <v>8</v>
      </c>
      <c r="K6" s="33" t="s">
        <v>31</v>
      </c>
      <c r="L6" s="34" t="s">
        <v>32</v>
      </c>
      <c r="M6" s="11"/>
    </row>
    <row r="7" spans="1:13" x14ac:dyDescent="0.3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5</v>
      </c>
      <c r="H7" s="12">
        <v>6</v>
      </c>
      <c r="I7" s="12">
        <v>7</v>
      </c>
      <c r="J7" s="12">
        <v>9</v>
      </c>
      <c r="K7" s="12">
        <v>8</v>
      </c>
      <c r="L7" s="12">
        <v>9</v>
      </c>
      <c r="M7" s="11"/>
    </row>
    <row r="8" spans="1:13" x14ac:dyDescent="0.3">
      <c r="A8" s="60"/>
      <c r="B8" s="32" t="s">
        <v>46</v>
      </c>
      <c r="C8" s="5"/>
      <c r="D8" s="5"/>
      <c r="E8" s="5"/>
      <c r="F8" s="5"/>
      <c r="G8" s="5"/>
      <c r="H8" s="5"/>
      <c r="I8" s="5"/>
      <c r="J8" s="5"/>
      <c r="K8" s="18"/>
      <c r="L8" s="7">
        <f t="shared" ref="L8:L20" si="0">(C8+D8+E8+G8+H8+I8)*K8</f>
        <v>0</v>
      </c>
    </row>
    <row r="9" spans="1:13" x14ac:dyDescent="0.3">
      <c r="A9" s="60"/>
      <c r="B9" s="72" t="s">
        <v>90</v>
      </c>
      <c r="C9" s="5"/>
      <c r="D9" s="5"/>
      <c r="E9" s="5"/>
      <c r="F9" s="5"/>
      <c r="G9" s="5"/>
      <c r="H9" s="5"/>
      <c r="I9" s="5"/>
      <c r="J9" s="5"/>
      <c r="K9" s="18"/>
      <c r="L9" s="7"/>
    </row>
    <row r="10" spans="1:13" ht="18" customHeight="1" x14ac:dyDescent="0.3">
      <c r="A10" s="48">
        <v>1</v>
      </c>
      <c r="B10" s="31" t="s">
        <v>48</v>
      </c>
      <c r="C10" s="5"/>
      <c r="D10" s="5"/>
      <c r="E10" s="5">
        <v>1.2E-2</v>
      </c>
      <c r="F10" s="5"/>
      <c r="G10" s="5"/>
      <c r="H10" s="5"/>
      <c r="I10" s="5"/>
      <c r="J10" s="5"/>
      <c r="K10" s="18">
        <v>30000000</v>
      </c>
      <c r="L10" s="7">
        <f t="shared" si="0"/>
        <v>360000</v>
      </c>
    </row>
    <row r="11" spans="1:13" x14ac:dyDescent="0.3">
      <c r="A11" s="48">
        <v>2</v>
      </c>
      <c r="B11" s="61" t="s">
        <v>53</v>
      </c>
      <c r="C11" s="5"/>
      <c r="D11" s="5"/>
      <c r="E11" s="5"/>
      <c r="F11" s="5"/>
      <c r="G11" s="5"/>
      <c r="H11" s="5"/>
      <c r="I11" s="5">
        <v>1.2E-2</v>
      </c>
      <c r="J11" s="5"/>
      <c r="K11" s="18">
        <v>15000000</v>
      </c>
      <c r="L11" s="7">
        <f t="shared" si="0"/>
        <v>180000</v>
      </c>
    </row>
    <row r="12" spans="1:13" x14ac:dyDescent="0.3">
      <c r="A12" s="48">
        <v>3</v>
      </c>
      <c r="B12" s="61" t="s">
        <v>54</v>
      </c>
      <c r="C12" s="5"/>
      <c r="D12" s="5"/>
      <c r="E12" s="5">
        <v>0.05</v>
      </c>
      <c r="F12" s="5"/>
      <c r="G12" s="5"/>
      <c r="H12" s="5"/>
      <c r="I12" s="5"/>
      <c r="J12" s="5"/>
      <c r="K12" s="18">
        <v>30000000</v>
      </c>
      <c r="L12" s="7">
        <f t="shared" si="0"/>
        <v>1500000</v>
      </c>
    </row>
    <row r="13" spans="1:13" x14ac:dyDescent="0.3">
      <c r="A13" s="88">
        <v>4</v>
      </c>
      <c r="B13" s="74" t="s">
        <v>62</v>
      </c>
      <c r="C13" s="5"/>
      <c r="D13" s="5"/>
      <c r="E13" s="5">
        <v>0.03</v>
      </c>
      <c r="F13" s="5"/>
      <c r="G13" s="5"/>
      <c r="H13" s="5"/>
      <c r="I13" s="5"/>
      <c r="J13" s="5"/>
      <c r="K13" s="18">
        <v>30000000</v>
      </c>
      <c r="L13" s="7">
        <f t="shared" si="0"/>
        <v>900000</v>
      </c>
    </row>
    <row r="14" spans="1:13" x14ac:dyDescent="0.3">
      <c r="A14" s="88"/>
      <c r="B14" s="74"/>
      <c r="C14" s="5"/>
      <c r="D14" s="5"/>
      <c r="E14" s="5">
        <v>0.02</v>
      </c>
      <c r="F14" s="5"/>
      <c r="G14" s="5"/>
      <c r="H14" s="5"/>
      <c r="I14" s="5"/>
      <c r="J14" s="5"/>
      <c r="K14" s="18">
        <v>30000000</v>
      </c>
      <c r="L14" s="7">
        <f t="shared" si="0"/>
        <v>600000</v>
      </c>
    </row>
    <row r="15" spans="1:13" x14ac:dyDescent="0.3">
      <c r="A15" s="48">
        <v>5</v>
      </c>
      <c r="B15" s="61" t="s">
        <v>69</v>
      </c>
      <c r="C15" s="5"/>
      <c r="D15" s="5"/>
      <c r="E15" s="5">
        <v>0.01</v>
      </c>
      <c r="F15" s="5"/>
      <c r="G15" s="5"/>
      <c r="H15" s="5"/>
      <c r="I15" s="5"/>
      <c r="J15" s="5"/>
      <c r="K15" s="18">
        <v>30000000</v>
      </c>
      <c r="L15" s="7">
        <f t="shared" si="0"/>
        <v>300000</v>
      </c>
    </row>
    <row r="16" spans="1:13" x14ac:dyDescent="0.3">
      <c r="A16" s="48">
        <v>6</v>
      </c>
      <c r="B16" s="61" t="s">
        <v>66</v>
      </c>
      <c r="C16" s="5"/>
      <c r="D16" s="5"/>
      <c r="E16" s="5">
        <v>0.05</v>
      </c>
      <c r="F16" s="5"/>
      <c r="G16" s="5"/>
      <c r="H16" s="5"/>
      <c r="I16" s="5"/>
      <c r="J16" s="5"/>
      <c r="K16" s="18">
        <v>30000000</v>
      </c>
      <c r="L16" s="7">
        <f t="shared" si="0"/>
        <v>1500000</v>
      </c>
    </row>
    <row r="17" spans="1:12" x14ac:dyDescent="0.3">
      <c r="A17" s="48">
        <v>7</v>
      </c>
      <c r="B17" s="61" t="s">
        <v>70</v>
      </c>
      <c r="C17" s="5"/>
      <c r="D17" s="5"/>
      <c r="E17" s="5">
        <v>0.01</v>
      </c>
      <c r="F17" s="5"/>
      <c r="G17" s="5"/>
      <c r="H17" s="5"/>
      <c r="I17" s="5"/>
      <c r="J17" s="5"/>
      <c r="K17" s="18">
        <v>30000000</v>
      </c>
      <c r="L17" s="7">
        <f t="shared" si="0"/>
        <v>300000</v>
      </c>
    </row>
    <row r="18" spans="1:12" x14ac:dyDescent="0.3">
      <c r="A18" s="48">
        <v>8</v>
      </c>
      <c r="B18" s="61" t="s">
        <v>49</v>
      </c>
      <c r="C18" s="5"/>
      <c r="D18" s="5"/>
      <c r="E18" s="5">
        <v>1.4999999999999999E-2</v>
      </c>
      <c r="F18" s="5"/>
      <c r="G18" s="5"/>
      <c r="H18" s="5"/>
      <c r="I18" s="5"/>
      <c r="J18" s="5"/>
      <c r="K18" s="18">
        <v>30000000</v>
      </c>
      <c r="L18" s="7">
        <f t="shared" si="0"/>
        <v>450000</v>
      </c>
    </row>
    <row r="19" spans="1:12" x14ac:dyDescent="0.3">
      <c r="A19" s="48">
        <v>9</v>
      </c>
      <c r="B19" s="61" t="s">
        <v>78</v>
      </c>
      <c r="C19" s="5">
        <v>0.01</v>
      </c>
      <c r="D19" s="5"/>
      <c r="E19" s="5"/>
      <c r="F19" s="5"/>
      <c r="G19" s="5"/>
      <c r="H19" s="5"/>
      <c r="I19" s="5"/>
      <c r="J19" s="5"/>
      <c r="K19" s="18">
        <v>12000000</v>
      </c>
      <c r="L19" s="7">
        <f t="shared" si="0"/>
        <v>120000</v>
      </c>
    </row>
    <row r="20" spans="1:12" x14ac:dyDescent="0.3">
      <c r="A20" s="48">
        <v>10</v>
      </c>
      <c r="B20" s="61" t="s">
        <v>79</v>
      </c>
      <c r="C20" s="5"/>
      <c r="D20" s="5">
        <v>0.01</v>
      </c>
      <c r="E20" s="5"/>
      <c r="F20" s="5"/>
      <c r="G20" s="5"/>
      <c r="H20" s="5"/>
      <c r="I20" s="5"/>
      <c r="J20" s="5"/>
      <c r="K20" s="18">
        <v>20000000</v>
      </c>
      <c r="L20" s="7">
        <f t="shared" si="0"/>
        <v>200000</v>
      </c>
    </row>
    <row r="21" spans="1:12" s="50" customFormat="1" x14ac:dyDescent="0.3">
      <c r="A21" s="60"/>
      <c r="B21" s="16" t="s">
        <v>81</v>
      </c>
      <c r="C21" s="99">
        <f>SUM(C8:C20)</f>
        <v>0.01</v>
      </c>
      <c r="D21" s="99">
        <f>SUM(D8:D20)</f>
        <v>0.01</v>
      </c>
      <c r="E21" s="99">
        <f>SUM(E8:E20)</f>
        <v>0.19700000000000001</v>
      </c>
      <c r="F21" s="99">
        <f t="shared" ref="F21:J21" si="1">SUM(F8:F20)</f>
        <v>0</v>
      </c>
      <c r="G21" s="99">
        <f t="shared" si="1"/>
        <v>0</v>
      </c>
      <c r="H21" s="99">
        <f t="shared" si="1"/>
        <v>0</v>
      </c>
      <c r="I21" s="99">
        <f>SUM(I8:I20)</f>
        <v>1.2E-2</v>
      </c>
      <c r="J21" s="16">
        <f t="shared" si="1"/>
        <v>0</v>
      </c>
      <c r="K21" s="53"/>
      <c r="L21" s="53">
        <f>SUM(L8:L20)</f>
        <v>6410000</v>
      </c>
    </row>
    <row r="22" spans="1:12" x14ac:dyDescent="0.3">
      <c r="A22" s="48"/>
      <c r="B22" s="16" t="s">
        <v>87</v>
      </c>
      <c r="C22" s="100">
        <f>C21+D21+E21+G21+H21+I21</f>
        <v>0.22900000000000001</v>
      </c>
      <c r="D22" s="101"/>
      <c r="E22" s="101"/>
      <c r="F22" s="101"/>
      <c r="G22" s="101"/>
      <c r="H22" s="101"/>
      <c r="I22" s="102"/>
      <c r="J22" s="5"/>
      <c r="K22" s="18"/>
      <c r="L22" s="5"/>
    </row>
    <row r="27" spans="1:12" x14ac:dyDescent="0.3">
      <c r="L27" s="26"/>
    </row>
    <row r="28" spans="1:12" x14ac:dyDescent="0.3">
      <c r="L28" s="26"/>
    </row>
    <row r="29" spans="1:12" x14ac:dyDescent="0.3">
      <c r="L29" s="26"/>
    </row>
    <row r="30" spans="1:12" x14ac:dyDescent="0.3">
      <c r="L30" s="26"/>
    </row>
    <row r="31" spans="1:12" x14ac:dyDescent="0.3">
      <c r="L31" s="26"/>
    </row>
    <row r="35" spans="12:12" x14ac:dyDescent="0.3">
      <c r="L35" s="26"/>
    </row>
    <row r="36" spans="12:12" x14ac:dyDescent="0.3">
      <c r="L36" s="26"/>
    </row>
    <row r="37" spans="12:12" x14ac:dyDescent="0.3">
      <c r="L37" s="26"/>
    </row>
    <row r="38" spans="12:12" x14ac:dyDescent="0.3">
      <c r="L38" s="26"/>
    </row>
    <row r="39" spans="12:12" x14ac:dyDescent="0.3">
      <c r="L39" s="26"/>
    </row>
    <row r="40" spans="12:12" x14ac:dyDescent="0.3">
      <c r="L40" s="26"/>
    </row>
    <row r="41" spans="12:12" x14ac:dyDescent="0.3">
      <c r="L41" s="26"/>
    </row>
    <row r="43" spans="12:12" x14ac:dyDescent="0.3">
      <c r="L43" s="26"/>
    </row>
  </sheetData>
  <mergeCells count="13">
    <mergeCell ref="C22:I22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  <mergeCell ref="B13:B14"/>
    <mergeCell ref="A13:A14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zoomScale="77" zoomScaleNormal="77" workbookViewId="0">
      <selection activeCell="C17" sqref="C17:H18"/>
    </sheetView>
  </sheetViews>
  <sheetFormatPr defaultRowHeight="18.75" x14ac:dyDescent="0.3"/>
  <cols>
    <col min="1" max="1" width="4.625" style="3" customWidth="1"/>
    <col min="2" max="2" width="25.75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26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80" t="s">
        <v>91</v>
      </c>
      <c r="B1" s="80"/>
      <c r="C1" s="80"/>
      <c r="D1" s="80"/>
      <c r="E1" s="80"/>
      <c r="F1" s="80"/>
      <c r="G1" s="80"/>
      <c r="H1" s="80"/>
      <c r="I1" s="80"/>
      <c r="J1" s="80"/>
    </row>
    <row r="2" spans="1:48" ht="21" customHeight="1" x14ac:dyDescent="0.3">
      <c r="A2" s="84" t="str">
        <f>'cay lao nam'!A2:L2</f>
        <v>(Kèm theo Thông báo  số 79/TB-UBND ngày 10/11/2025 của UBND xã Tân Kỳ)</v>
      </c>
      <c r="B2" s="84"/>
      <c r="C2" s="84"/>
      <c r="D2" s="84"/>
      <c r="E2" s="84"/>
      <c r="F2" s="84"/>
      <c r="G2" s="84"/>
      <c r="H2" s="84"/>
      <c r="I2" s="84"/>
      <c r="J2" s="84"/>
    </row>
    <row r="3" spans="1:48" ht="19.5" customHeight="1" x14ac:dyDescent="0.3">
      <c r="A3" s="78" t="s">
        <v>13</v>
      </c>
      <c r="B3" s="78" t="s">
        <v>45</v>
      </c>
      <c r="C3" s="78" t="s">
        <v>14</v>
      </c>
      <c r="D3" s="78"/>
      <c r="E3" s="78"/>
      <c r="F3" s="78" t="s">
        <v>15</v>
      </c>
      <c r="G3" s="78"/>
      <c r="H3" s="78"/>
      <c r="I3" s="83" t="s">
        <v>33</v>
      </c>
      <c r="J3" s="78" t="s">
        <v>30</v>
      </c>
      <c r="K3" s="11"/>
      <c r="L3" s="11"/>
      <c r="M3" s="11"/>
      <c r="N3" s="11"/>
      <c r="O3" s="11"/>
    </row>
    <row r="4" spans="1:48" ht="15.75" customHeight="1" x14ac:dyDescent="0.3">
      <c r="A4" s="78"/>
      <c r="B4" s="78"/>
      <c r="C4" s="78" t="s">
        <v>17</v>
      </c>
      <c r="D4" s="78"/>
      <c r="E4" s="78"/>
      <c r="F4" s="78" t="s">
        <v>17</v>
      </c>
      <c r="G4" s="78"/>
      <c r="H4" s="78"/>
      <c r="I4" s="83"/>
      <c r="J4" s="78"/>
      <c r="K4" s="11"/>
      <c r="L4" s="11"/>
      <c r="M4" s="11"/>
      <c r="N4" s="11"/>
      <c r="O4" s="11"/>
    </row>
    <row r="5" spans="1:48" ht="79.5" customHeight="1" x14ac:dyDescent="0.3">
      <c r="A5" s="78"/>
      <c r="B5" s="78"/>
      <c r="C5" s="20" t="s">
        <v>21</v>
      </c>
      <c r="D5" s="20" t="s">
        <v>22</v>
      </c>
      <c r="E5" s="20" t="s">
        <v>23</v>
      </c>
      <c r="F5" s="20" t="s">
        <v>21</v>
      </c>
      <c r="G5" s="20" t="s">
        <v>27</v>
      </c>
      <c r="H5" s="20" t="s">
        <v>28</v>
      </c>
      <c r="I5" s="83"/>
      <c r="J5" s="78"/>
      <c r="K5" s="11"/>
      <c r="L5" s="11"/>
      <c r="M5" s="11"/>
      <c r="N5" s="11"/>
      <c r="O5" s="11"/>
    </row>
    <row r="6" spans="1:48" s="64" customFormat="1" ht="19.5" customHeight="1" x14ac:dyDescent="0.3">
      <c r="A6" s="21"/>
      <c r="B6" s="21"/>
      <c r="C6" s="21" t="s">
        <v>8</v>
      </c>
      <c r="D6" s="21" t="s">
        <v>8</v>
      </c>
      <c r="E6" s="21" t="s">
        <v>8</v>
      </c>
      <c r="F6" s="21" t="s">
        <v>8</v>
      </c>
      <c r="G6" s="21" t="s">
        <v>8</v>
      </c>
      <c r="H6" s="21" t="s">
        <v>8</v>
      </c>
      <c r="I6" s="34" t="s">
        <v>42</v>
      </c>
      <c r="J6" s="21" t="s">
        <v>43</v>
      </c>
      <c r="K6" s="63"/>
      <c r="L6" s="63"/>
      <c r="M6" s="63"/>
      <c r="N6" s="63"/>
      <c r="O6" s="63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48" ht="14.25" customHeight="1" x14ac:dyDescent="0.3">
      <c r="A7" s="12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34">
        <v>8</v>
      </c>
      <c r="J7" s="21">
        <v>9</v>
      </c>
      <c r="K7" s="11"/>
      <c r="L7" s="11"/>
      <c r="M7" s="11"/>
      <c r="N7" s="11"/>
      <c r="O7" s="11"/>
    </row>
    <row r="8" spans="1:48" x14ac:dyDescent="0.3">
      <c r="A8" s="60"/>
      <c r="B8" s="32" t="s">
        <v>46</v>
      </c>
      <c r="C8" s="5"/>
      <c r="D8" s="5"/>
      <c r="E8" s="5"/>
      <c r="F8" s="5"/>
      <c r="G8" s="5"/>
      <c r="H8" s="5"/>
      <c r="I8" s="7"/>
      <c r="J8" s="7">
        <f t="shared" ref="J8:J16" si="0">(C8+D8+E8+F8+G8+H8)*I8</f>
        <v>0</v>
      </c>
    </row>
    <row r="9" spans="1:48" x14ac:dyDescent="0.3">
      <c r="A9" s="60"/>
      <c r="B9" s="72" t="s">
        <v>90</v>
      </c>
      <c r="C9" s="5"/>
      <c r="D9" s="5"/>
      <c r="E9" s="5"/>
      <c r="F9" s="5"/>
      <c r="G9" s="5"/>
      <c r="H9" s="5"/>
      <c r="I9" s="7"/>
      <c r="J9" s="7"/>
    </row>
    <row r="10" spans="1:48" s="23" customFormat="1" x14ac:dyDescent="0.3">
      <c r="A10" s="48">
        <v>1</v>
      </c>
      <c r="B10" s="61" t="s">
        <v>50</v>
      </c>
      <c r="C10" s="5"/>
      <c r="D10" s="5">
        <v>0.04</v>
      </c>
      <c r="E10" s="5"/>
      <c r="F10" s="5"/>
      <c r="G10" s="5"/>
      <c r="H10" s="5"/>
      <c r="I10" s="7">
        <v>10000000</v>
      </c>
      <c r="J10" s="7">
        <f t="shared" si="0"/>
        <v>400000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23" customFormat="1" x14ac:dyDescent="0.3">
      <c r="A11" s="48">
        <v>2</v>
      </c>
      <c r="B11" s="31" t="s">
        <v>51</v>
      </c>
      <c r="C11" s="5"/>
      <c r="D11" s="5"/>
      <c r="E11" s="5">
        <v>0.04</v>
      </c>
      <c r="F11" s="5"/>
      <c r="G11" s="5"/>
      <c r="H11" s="5"/>
      <c r="I11" s="7">
        <v>15000000</v>
      </c>
      <c r="J11" s="7">
        <f t="shared" si="0"/>
        <v>600000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23" customFormat="1" x14ac:dyDescent="0.3">
      <c r="A12" s="48">
        <v>3</v>
      </c>
      <c r="B12" s="31" t="s">
        <v>56</v>
      </c>
      <c r="C12" s="5"/>
      <c r="D12" s="5">
        <v>6.0000000000000001E-3</v>
      </c>
      <c r="E12" s="5"/>
      <c r="F12" s="5"/>
      <c r="G12" s="5"/>
      <c r="H12" s="5"/>
      <c r="I12" s="7">
        <v>10000000</v>
      </c>
      <c r="J12" s="7">
        <f t="shared" si="0"/>
        <v>60000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23" customFormat="1" x14ac:dyDescent="0.3">
      <c r="A13" s="48">
        <v>4</v>
      </c>
      <c r="B13" s="61" t="s">
        <v>67</v>
      </c>
      <c r="C13" s="5"/>
      <c r="D13" s="5">
        <v>5.0000000000000001E-3</v>
      </c>
      <c r="E13" s="5"/>
      <c r="F13" s="5"/>
      <c r="G13" s="5"/>
      <c r="H13" s="5"/>
      <c r="I13" s="7">
        <v>10000000</v>
      </c>
      <c r="J13" s="7">
        <f t="shared" si="0"/>
        <v>50000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A14" s="88">
        <v>5</v>
      </c>
      <c r="B14" s="89" t="s">
        <v>58</v>
      </c>
      <c r="C14" s="5"/>
      <c r="D14" s="5">
        <v>0.05</v>
      </c>
      <c r="E14" s="5"/>
      <c r="F14" s="5"/>
      <c r="G14" s="5"/>
      <c r="H14" s="5"/>
      <c r="I14" s="7">
        <v>10000000</v>
      </c>
      <c r="J14" s="7">
        <f t="shared" si="0"/>
        <v>500000</v>
      </c>
    </row>
    <row r="15" spans="1:48" x14ac:dyDescent="0.3">
      <c r="A15" s="88"/>
      <c r="B15" s="89"/>
      <c r="C15" s="5"/>
      <c r="D15" s="5">
        <v>0.05</v>
      </c>
      <c r="E15" s="5"/>
      <c r="F15" s="5"/>
      <c r="G15" s="5"/>
      <c r="H15" s="5"/>
      <c r="I15" s="7">
        <v>10000000</v>
      </c>
      <c r="J15" s="7">
        <f t="shared" si="0"/>
        <v>500000</v>
      </c>
    </row>
    <row r="16" spans="1:48" s="23" customFormat="1" x14ac:dyDescent="0.3">
      <c r="A16" s="48">
        <v>6</v>
      </c>
      <c r="B16" s="31" t="s">
        <v>77</v>
      </c>
      <c r="C16" s="5"/>
      <c r="D16" s="5">
        <v>7.0000000000000001E-3</v>
      </c>
      <c r="E16" s="5"/>
      <c r="F16" s="5"/>
      <c r="G16" s="5"/>
      <c r="H16" s="5"/>
      <c r="I16" s="7">
        <v>10000000</v>
      </c>
      <c r="J16" s="7">
        <f t="shared" si="0"/>
        <v>70000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9" customFormat="1" x14ac:dyDescent="0.3">
      <c r="A17" s="16"/>
      <c r="B17" s="16" t="s">
        <v>81</v>
      </c>
      <c r="C17" s="99">
        <f t="shared" ref="C17:H17" si="1">SUM(C8:C16)</f>
        <v>0</v>
      </c>
      <c r="D17" s="99">
        <f>SUM(D8:D16)</f>
        <v>0.15800000000000003</v>
      </c>
      <c r="E17" s="99">
        <f>SUM(E8:E16)</f>
        <v>0.04</v>
      </c>
      <c r="F17" s="99">
        <f t="shared" si="1"/>
        <v>0</v>
      </c>
      <c r="G17" s="99">
        <f t="shared" si="1"/>
        <v>0</v>
      </c>
      <c r="H17" s="99">
        <f t="shared" si="1"/>
        <v>0</v>
      </c>
      <c r="I17" s="53"/>
      <c r="J17" s="53">
        <f>SUM(J8:J16)</f>
        <v>2180000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</row>
    <row r="18" spans="1:48" s="19" customFormat="1" x14ac:dyDescent="0.3">
      <c r="A18" s="16"/>
      <c r="B18" s="16" t="s">
        <v>89</v>
      </c>
      <c r="C18" s="103">
        <f>C17+D17+E17+F17+G17+H17</f>
        <v>0.19800000000000004</v>
      </c>
      <c r="D18" s="103"/>
      <c r="E18" s="103"/>
      <c r="F18" s="103"/>
      <c r="G18" s="103"/>
      <c r="H18" s="103"/>
      <c r="I18" s="53"/>
      <c r="J18" s="16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</row>
    <row r="22" spans="1:48" x14ac:dyDescent="0.3">
      <c r="J22" s="26"/>
    </row>
    <row r="23" spans="1:48" x14ac:dyDescent="0.3">
      <c r="J23" s="26"/>
    </row>
    <row r="24" spans="1:48" x14ac:dyDescent="0.3">
      <c r="J24" s="26"/>
    </row>
    <row r="32" spans="1:48" x14ac:dyDescent="0.3">
      <c r="J32" s="26"/>
    </row>
    <row r="33" spans="10:10" x14ac:dyDescent="0.3">
      <c r="J33" s="26"/>
    </row>
    <row r="34" spans="10:10" x14ac:dyDescent="0.3">
      <c r="J34" s="26"/>
    </row>
    <row r="35" spans="10:10" x14ac:dyDescent="0.3">
      <c r="J35" s="26"/>
    </row>
    <row r="36" spans="10:10" x14ac:dyDescent="0.3">
      <c r="J36" s="26"/>
    </row>
    <row r="37" spans="10:10" x14ac:dyDescent="0.3">
      <c r="J37" s="26"/>
    </row>
  </sheetData>
  <mergeCells count="13">
    <mergeCell ref="A2:J2"/>
    <mergeCell ref="C18:H18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B14:B15"/>
    <mergeCell ref="A14:A15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pane ySplit="6" topLeftCell="A7" activePane="bottomLeft" state="frozen"/>
      <selection pane="bottomLeft" activeCell="F12" sqref="F12"/>
    </sheetView>
  </sheetViews>
  <sheetFormatPr defaultRowHeight="15.75" x14ac:dyDescent="0.25"/>
  <cols>
    <col min="1" max="1" width="6.125" customWidth="1"/>
    <col min="2" max="2" width="27.125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5.25" customWidth="1"/>
    <col min="8" max="8" width="13.25" customWidth="1"/>
    <col min="9" max="9" width="12.125" customWidth="1"/>
    <col min="10" max="10" width="10.75" customWidth="1"/>
    <col min="11" max="11" width="14.75" bestFit="1" customWidth="1"/>
    <col min="12" max="12" width="19" customWidth="1"/>
  </cols>
  <sheetData>
    <row r="1" spans="1:11" x14ac:dyDescent="0.25">
      <c r="A1" s="1"/>
    </row>
    <row r="2" spans="1:11" x14ac:dyDescent="0.25">
      <c r="A2" s="75" t="s">
        <v>95</v>
      </c>
      <c r="B2" s="75"/>
      <c r="C2" s="75"/>
      <c r="D2" s="75"/>
      <c r="E2" s="75"/>
      <c r="F2" s="75"/>
      <c r="G2" s="75"/>
      <c r="H2" s="75"/>
    </row>
    <row r="3" spans="1:11" x14ac:dyDescent="0.25">
      <c r="A3" s="90" t="str">
        <f>'Hang nam'!A2:J2</f>
        <v>(Kèm theo Thông báo  số 79/TB-UBND ngày 10/11/2025 của UBND xã Tân Kỳ)</v>
      </c>
      <c r="B3" s="90"/>
      <c r="C3" s="90"/>
      <c r="D3" s="90"/>
      <c r="E3" s="90"/>
      <c r="F3" s="90"/>
      <c r="G3" s="90"/>
      <c r="H3" s="90"/>
    </row>
    <row r="4" spans="1:11" ht="52.5" customHeight="1" x14ac:dyDescent="0.25">
      <c r="A4" s="78" t="s">
        <v>0</v>
      </c>
      <c r="B4" s="78" t="s">
        <v>41</v>
      </c>
      <c r="C4" s="78" t="s">
        <v>1</v>
      </c>
      <c r="D4" s="78" t="s">
        <v>9</v>
      </c>
      <c r="E4" s="78" t="s">
        <v>10</v>
      </c>
      <c r="F4" s="78" t="s">
        <v>11</v>
      </c>
      <c r="G4" s="78" t="s">
        <v>34</v>
      </c>
      <c r="H4" s="78" t="s">
        <v>30</v>
      </c>
      <c r="I4" s="10"/>
      <c r="J4" s="10"/>
      <c r="K4" s="10"/>
    </row>
    <row r="5" spans="1:11" ht="30" customHeight="1" x14ac:dyDescent="0.25">
      <c r="A5" s="78"/>
      <c r="B5" s="78"/>
      <c r="C5" s="78"/>
      <c r="D5" s="78"/>
      <c r="E5" s="78"/>
      <c r="F5" s="78"/>
      <c r="G5" s="78"/>
      <c r="H5" s="78"/>
      <c r="I5" s="10"/>
      <c r="J5" s="10"/>
      <c r="K5" s="10"/>
    </row>
    <row r="6" spans="1:11" ht="33" customHeight="1" x14ac:dyDescent="0.25">
      <c r="A6" s="78"/>
      <c r="B6" s="78"/>
      <c r="C6" s="47" t="s">
        <v>7</v>
      </c>
      <c r="D6" s="47" t="s">
        <v>12</v>
      </c>
      <c r="E6" s="47" t="s">
        <v>68</v>
      </c>
      <c r="F6" s="47" t="s">
        <v>12</v>
      </c>
      <c r="G6" s="47" t="s">
        <v>31</v>
      </c>
      <c r="H6" s="47" t="s">
        <v>32</v>
      </c>
      <c r="I6" s="10"/>
      <c r="J6" s="65"/>
      <c r="K6" s="10"/>
    </row>
    <row r="7" spans="1:11" x14ac:dyDescent="0.25">
      <c r="A7" s="8"/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10"/>
      <c r="J7" s="10"/>
      <c r="K7" s="10"/>
    </row>
    <row r="8" spans="1:11" s="10" customFormat="1" x14ac:dyDescent="0.25">
      <c r="A8" s="8"/>
      <c r="B8" s="20"/>
      <c r="C8" s="8"/>
      <c r="D8" s="8"/>
      <c r="E8" s="8"/>
      <c r="F8" s="8"/>
      <c r="G8" s="8"/>
      <c r="H8" s="8"/>
    </row>
    <row r="9" spans="1:11" s="3" customFormat="1" ht="21" customHeight="1" x14ac:dyDescent="0.3">
      <c r="A9" s="30"/>
      <c r="B9" s="16" t="s">
        <v>46</v>
      </c>
      <c r="C9" s="12"/>
      <c r="D9" s="12"/>
      <c r="E9" s="12"/>
      <c r="F9" s="14"/>
      <c r="G9" s="4"/>
      <c r="H9" s="13">
        <f t="shared" ref="H9:H11" si="0">G9*F9</f>
        <v>0</v>
      </c>
      <c r="I9" s="26"/>
    </row>
    <row r="10" spans="1:11" s="3" customFormat="1" ht="21" customHeight="1" x14ac:dyDescent="0.3">
      <c r="A10" s="67"/>
      <c r="B10" s="72" t="s">
        <v>90</v>
      </c>
      <c r="C10" s="12"/>
      <c r="D10" s="12"/>
      <c r="E10" s="12"/>
      <c r="F10" s="14"/>
      <c r="G10" s="4"/>
      <c r="H10" s="13"/>
      <c r="I10" s="26"/>
    </row>
    <row r="11" spans="1:11" s="3" customFormat="1" ht="21" customHeight="1" x14ac:dyDescent="0.3">
      <c r="A11" s="12">
        <v>1</v>
      </c>
      <c r="B11" s="5" t="s">
        <v>70</v>
      </c>
      <c r="C11" s="12"/>
      <c r="D11" s="12"/>
      <c r="E11" s="12"/>
      <c r="F11" s="14">
        <v>0.02</v>
      </c>
      <c r="G11" s="4">
        <v>15000000</v>
      </c>
      <c r="H11" s="13">
        <f t="shared" si="0"/>
        <v>300000</v>
      </c>
      <c r="I11" s="26"/>
    </row>
    <row r="12" spans="1:11" s="70" customFormat="1" x14ac:dyDescent="0.25">
      <c r="A12" s="37"/>
      <c r="B12" s="37" t="s">
        <v>81</v>
      </c>
      <c r="C12" s="37"/>
      <c r="D12" s="37"/>
      <c r="E12" s="37"/>
      <c r="F12" s="69">
        <f>F11</f>
        <v>0.02</v>
      </c>
      <c r="G12" s="37"/>
      <c r="H12" s="38">
        <f>H11</f>
        <v>300000</v>
      </c>
    </row>
  </sheetData>
  <mergeCells count="10">
    <mergeCell ref="A3:H3"/>
    <mergeCell ref="A2:H2"/>
    <mergeCell ref="G4:G5"/>
    <mergeCell ref="H4:H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2025-11-16T09:29:43Z</cp:lastPrinted>
  <dcterms:created xsi:type="dcterms:W3CDTF">2025-08-24T08:17:09Z</dcterms:created>
  <dcterms:modified xsi:type="dcterms:W3CDTF">2025-11-17T07:34:15Z</dcterms:modified>
</cp:coreProperties>
</file>